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Forecast" sheetId="2" state="visible" r:id="rId2"/>
  </sheets>
  <definedNames/>
  <calcPr calcId="124519" fullCalcOnLoad="1"/>
</workbook>
</file>

<file path=xl/styles.xml><?xml version="1.0" encoding="utf-8"?>
<styleSheet xmlns="http://schemas.openxmlformats.org/spreadsheetml/2006/main">
  <numFmts count="4">
    <numFmt numFmtId="164" formatCode="yyyy-mm-dd"/>
    <numFmt numFmtId="165" formatCode="dd-mmm-yyyy"/>
    <numFmt numFmtId="166" formatCode="#,##0;[Red]-#,##0"/>
    <numFmt numFmtId="167" formatCode="dd-mmm"/>
  </numFmts>
  <fonts count="8">
    <font>
      <name val="Calibri"/>
      <family val="2"/>
      <color theme="1"/>
      <sz val="11"/>
      <scheme val="minor"/>
    </font>
    <font>
      <b val="1"/>
      <color rgb="001F3864"/>
      <sz val="14"/>
    </font>
    <font>
      <i val="1"/>
      <color rgb="00595959"/>
    </font>
    <font>
      <b val="1"/>
      <color rgb="001F3864"/>
      <sz val="12"/>
    </font>
    <font>
      <i val="1"/>
      <color rgb="007F7F7F"/>
      <sz val="9"/>
    </font>
    <font>
      <b val="1"/>
      <i val="1"/>
      <color rgb="00C55A11"/>
    </font>
    <font>
      <b val="1"/>
    </font>
    <font>
      <b val="1"/>
      <color rgb="00FFFFFF"/>
    </font>
  </fonts>
  <fills count="7">
    <fill>
      <patternFill/>
    </fill>
    <fill>
      <patternFill patternType="gray125"/>
    </fill>
    <fill>
      <patternFill patternType="solid">
        <fgColor rgb="00FFF2CC"/>
      </patternFill>
    </fill>
    <fill>
      <patternFill patternType="solid">
        <fgColor rgb="00EDEDED"/>
      </patternFill>
    </fill>
    <fill>
      <patternFill patternType="solid">
        <fgColor rgb="00C6EFCE"/>
      </patternFill>
    </fill>
    <fill>
      <patternFill patternType="solid">
        <fgColor rgb="001F3864"/>
      </patternFill>
    </fill>
    <fill>
      <patternFill patternType="solid">
        <fgColor rgb="00D9E1F2"/>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0" fillId="2" borderId="1" pivotButton="0" quotePrefix="0" xfId="0"/>
    <xf numFmtId="0" fontId="0" fillId="3" borderId="1" pivotButton="0" quotePrefix="0" xfId="0"/>
    <xf numFmtId="0" fontId="0" fillId="4" borderId="0" pivotButton="0" quotePrefix="0" xfId="0"/>
    <xf numFmtId="0" fontId="4" fillId="0" borderId="0" pivotButton="0" quotePrefix="0" xfId="0"/>
    <xf numFmtId="0" fontId="5" fillId="0" borderId="0" pivotButton="0" quotePrefix="0" xfId="0"/>
    <xf numFmtId="0" fontId="6" fillId="0" borderId="1" pivotButton="0" quotePrefix="0" xfId="0"/>
    <xf numFmtId="0" fontId="0" fillId="0" borderId="4" pivotButton="0" quotePrefix="0" xfId="0"/>
    <xf numFmtId="0" fontId="0" fillId="0" borderId="5" pivotButton="0" quotePrefix="0" xfId="0"/>
    <xf numFmtId="166" fontId="0" fillId="3" borderId="1" pivotButton="0" quotePrefix="0" xfId="0"/>
    <xf numFmtId="1" fontId="0" fillId="3" borderId="1" pivotButton="0" quotePrefix="0" xfId="0"/>
    <xf numFmtId="165" fontId="0" fillId="2" borderId="1" pivotButton="0" quotePrefix="0" xfId="0"/>
    <xf numFmtId="166" fontId="0" fillId="2" borderId="1" pivotButton="0" quotePrefix="0" xfId="0"/>
    <xf numFmtId="0" fontId="6" fillId="3" borderId="1" pivotButton="0" quotePrefix="0" xfId="0"/>
    <xf numFmtId="0" fontId="7" fillId="5" borderId="1" applyAlignment="1" pivotButton="0" quotePrefix="0" xfId="0">
      <alignment horizontal="center" vertical="center" wrapText="1"/>
    </xf>
    <xf numFmtId="167" fontId="0" fillId="3" borderId="1" pivotButton="0" quotePrefix="0" xfId="0"/>
    <xf numFmtId="0" fontId="0" fillId="0" borderId="1" pivotButton="0" quotePrefix="0" xfId="0"/>
    <xf numFmtId="0" fontId="6" fillId="6" borderId="1" pivotButton="0" quotePrefix="0" xfId="0"/>
    <xf numFmtId="166" fontId="6" fillId="3" borderId="1" pivotButton="0" quotePrefix="0" xfId="0"/>
  </cellXfs>
  <cellStyles count="1">
    <cellStyle name="Normal" xfId="0" builtinId="0" hidden="0"/>
  </cellStyles>
  <dxfs count="3">
    <dxf>
      <fill>
        <patternFill patternType="solid">
          <fgColor rgb="00C6EFCE"/>
        </patternFill>
      </fill>
    </dxf>
    <dxf>
      <fill>
        <patternFill patternType="solid">
          <fgColor rgb="00FFC7CE"/>
        </patternFill>
      </fill>
    </dxf>
    <dxf>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29"/>
  <sheetViews>
    <sheetView workbookViewId="0">
      <selection activeCell="A1" sqref="A1"/>
    </sheetView>
  </sheetViews>
  <sheetFormatPr baseColWidth="8" defaultRowHeight="15"/>
  <cols>
    <col width="125" customWidth="1" min="1" max="1"/>
  </cols>
  <sheetData>
    <row r="1">
      <c r="A1" s="1" t="inlineStr">
        <is>
          <t>13-week cash flow forecast template</t>
        </is>
      </c>
    </row>
    <row r="3">
      <c r="A3" s="2" t="inlineStr">
        <is>
          <t>Free template from Skyline Nexus ERP. No macros, no external links, no passwords. Works in Microsoft Excel, LibreOffice Calc and Google Sheets.</t>
        </is>
      </c>
    </row>
    <row r="5">
      <c r="A5" s="3" t="inlineStr">
        <is>
          <t>What this template does</t>
        </is>
      </c>
    </row>
    <row r="6">
      <c r="A6" s="4" t="inlineStr">
        <is>
          <t>A rolling 13-week (one quarter) direct cash flow forecast: expected receipts and payments week by week, opening and closing cash, headroom over your minimum cash balance, available liquidity including an undrawn facility, and an alert in any week the balance falls below the minimum.</t>
        </is>
      </c>
    </row>
    <row r="8">
      <c r="A8" s="3" t="inlineStr">
        <is>
          <t>How to fill it in</t>
        </is>
      </c>
    </row>
    <row r="9">
      <c r="A9" s="4" t="inlineStr">
        <is>
          <t>1. In the settings block, enter the Monday of week 1, the opening cash balance (all bank accounts, reconciled), your minimum cash balance and any undrawn overdraft or facility.</t>
        </is>
      </c>
    </row>
    <row r="10">
      <c r="A10" s="4" t="inlineStr">
        <is>
          <t>2. Receipts: start with receivables you already have, week by week, using the ageing report and each customer's actual payment behaviour (not the invoice due date). Then add cash from sales not yet invoiced, and one-off receipts.</t>
        </is>
      </c>
    </row>
    <row r="11">
      <c r="A11" s="4" t="inlineStr">
        <is>
          <t>3. Payments: start with the payables ageing and committed payments (payroll, rent, loan repayments, tax due dates), then new purchases, overheads and capital expenditure.</t>
        </is>
      </c>
    </row>
    <row r="12">
      <c r="A12" s="4" t="inlineStr">
        <is>
          <t>4. Read the alert row. Any week marked BELOW MINIMUM or OVERDRAWN needs action now: chase collections, move discretionary payments, agree supplier terms or arrange funding.</t>
        </is>
      </c>
    </row>
    <row r="13">
      <c r="A13" s="4" t="inlineStr">
        <is>
          <t>5. Every week, enter actual receipts and payments for the week just ended, review the variances, drop that week and add a new week 13 (copy the file, move the start date on 7 days).</t>
        </is>
      </c>
    </row>
    <row r="15">
      <c r="A15" s="3" t="inlineStr">
        <is>
          <t>The logic</t>
        </is>
      </c>
    </row>
    <row r="16">
      <c r="A16" s="4" t="inlineStr">
        <is>
          <t>Closing cash = opening cash + total receipts - total payments. Each week's opening cash is the previous week's closing cash.</t>
        </is>
      </c>
    </row>
    <row r="17">
      <c r="A17" s="4" t="inlineStr">
        <is>
          <t>Headroom = closing cash - minimum cash balance. Available liquidity = closing cash + undrawn facility.</t>
        </is>
      </c>
    </row>
    <row r="18">
      <c r="A18" s="4" t="inlineStr">
        <is>
          <t>The forecast is on a cash basis: VAT is included in receipts and payments, depreciation and accruals are ignored, and loan principal and capital expenditure are included.</t>
        </is>
      </c>
    </row>
    <row r="20">
      <c r="A20" s="3" t="inlineStr">
        <is>
          <t>Good practice</t>
        </is>
      </c>
    </row>
    <row r="21">
      <c r="A21" s="4" t="inlineStr">
        <is>
          <t>Forecast from data, not from the budget: receivables and payables ageing, the payroll calendar, tax calendars, loan schedules and committed purchase orders.</t>
        </is>
      </c>
    </row>
    <row r="22">
      <c r="A22" s="4" t="inlineStr">
        <is>
          <t>Keep an assumptions note for every material line. Track forecast accuracy for the first two or three weeks - that is where it should be most reliable.</t>
        </is>
      </c>
    </row>
    <row r="24">
      <c r="A24" s="3" t="inlineStr">
        <is>
          <t>Colour key</t>
        </is>
      </c>
    </row>
    <row r="25">
      <c r="A25" s="5" t="inlineStr">
        <is>
          <t>Yellow cell = input. Type or paste your own data here (example data is marked EXAMPLE - replace).</t>
        </is>
      </c>
    </row>
    <row r="26">
      <c r="A26" s="6" t="inlineStr">
        <is>
          <t>Grey cell = formula. Do not overwrite; the sheet is not password-protected, so the colour is your guard.</t>
        </is>
      </c>
    </row>
    <row r="27">
      <c r="A27" s="7" t="inlineStr">
        <is>
          <t>Green / red cells = checks. Green means the check passes; red means something needs attention.</t>
        </is>
      </c>
    </row>
    <row r="29">
      <c r="A29" s="8" t="inlineStr">
        <is>
          <t>Template by Skyline Nexus ERP · nexus.alskyline.com</t>
        </is>
      </c>
    </row>
  </sheetData>
  <pageMargins left="0.75" right="0.75" top="1" bottom="1" header="0.5" footer="0.5"/>
  <pageSetup orientation="landscape" fitToHeight="0" fitToWidth="1"/>
  <headerFooter>
    <oddHeader/>
    <oddFooter>&amp;C&amp;8 Template by Skyline Nexus ERP · nexus.alskyline.com</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P56"/>
  <sheetViews>
    <sheetView workbookViewId="0">
      <pane xSplit="2" ySplit="13" topLeftCell="C14" activePane="bottomRight" state="frozen"/>
      <selection pane="topRight"/>
      <selection pane="bottomLeft"/>
      <selection pane="bottomRight" activeCell="A1" sqref="A1"/>
    </sheetView>
  </sheetViews>
  <sheetFormatPr baseColWidth="8" defaultRowHeight="15"/>
  <cols>
    <col width="44" customWidth="1" min="1" max="1"/>
    <col width="14"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4" customWidth="1" min="16" max="16"/>
  </cols>
  <sheetData>
    <row r="1">
      <c r="A1" s="1" t="inlineStr">
        <is>
          <t>13-week cash flow forecast</t>
        </is>
      </c>
    </row>
    <row r="2">
      <c r="A2" s="9" t="inlineStr">
        <is>
          <t>EXAMPLE - replace: the yellow cells hold example data for a fictional company. Overwrite them with your own figures. Grey cells are formulas - do not type over them.</t>
        </is>
      </c>
    </row>
    <row r="4">
      <c r="A4" s="10" t="inlineStr">
        <is>
          <t>Company</t>
        </is>
      </c>
      <c r="B4" s="5" t="inlineStr">
        <is>
          <t>Example Trading Ltd</t>
        </is>
      </c>
      <c r="E4" s="10" t="inlineStr">
        <is>
          <t>Lowest closing balance</t>
        </is>
      </c>
      <c r="F4" s="11" t="n"/>
      <c r="G4" s="12" t="n"/>
      <c r="H4" s="13">
        <f>MIN(C39:O39)</f>
        <v/>
      </c>
    </row>
    <row r="5">
      <c r="A5" s="10" t="inlineStr">
        <is>
          <t>Currency</t>
        </is>
      </c>
      <c r="B5" s="5" t="inlineStr">
        <is>
          <t>EUR</t>
        </is>
      </c>
      <c r="E5" s="10" t="inlineStr">
        <is>
          <t>Week of lowest balance</t>
        </is>
      </c>
      <c r="F5" s="11" t="n"/>
      <c r="G5" s="12" t="n"/>
      <c r="H5" s="14">
        <f>INDEX(C11:O11,MATCH(MIN(C39:O39),C39:O39,0))</f>
        <v/>
      </c>
    </row>
    <row r="6">
      <c r="A6" s="10" t="inlineStr">
        <is>
          <t>Week 1 starts (Monday)</t>
        </is>
      </c>
      <c r="B6" s="15" t="n">
        <v>46272</v>
      </c>
      <c r="E6" s="10" t="inlineStr">
        <is>
          <t>Weeks below minimum</t>
        </is>
      </c>
      <c r="F6" s="11" t="n"/>
      <c r="G6" s="12" t="n"/>
      <c r="H6" s="14">
        <f>COUNTIF(C44:O44,1)</f>
        <v/>
      </c>
    </row>
    <row r="7">
      <c r="A7" s="10" t="inlineStr">
        <is>
          <t>Opening cash balance</t>
        </is>
      </c>
      <c r="B7" s="16" t="n">
        <v>85000</v>
      </c>
      <c r="E7" s="10" t="inlineStr">
        <is>
          <t>First week below minimum</t>
        </is>
      </c>
      <c r="F7" s="11" t="n"/>
      <c r="G7" s="12" t="n"/>
      <c r="H7" s="14">
        <f>IFERROR(INDEX(C11:O11,MATCH(1,C44:O44,0)),"None")</f>
        <v/>
      </c>
    </row>
    <row r="8">
      <c r="A8" s="10" t="inlineStr">
        <is>
          <t>Minimum cash balance</t>
        </is>
      </c>
      <c r="B8" s="16" t="n">
        <v>40000</v>
      </c>
      <c r="E8" s="10" t="inlineStr">
        <is>
          <t>Closing cash in week 13</t>
        </is>
      </c>
      <c r="F8" s="11" t="n"/>
      <c r="G8" s="12" t="n"/>
      <c r="H8" s="13">
        <f>O39</f>
        <v/>
      </c>
    </row>
    <row r="9">
      <c r="A9" s="10" t="inlineStr">
        <is>
          <t>Undrawn overdraft / facility</t>
        </is>
      </c>
      <c r="B9" s="16" t="n">
        <v>25000</v>
      </c>
      <c r="E9" s="10" t="inlineStr">
        <is>
          <t>Forecast status</t>
        </is>
      </c>
      <c r="F9" s="11" t="n"/>
      <c r="G9" s="12" t="n"/>
      <c r="H9" s="17">
        <f>IF(MIN(C39:O39)&lt;0,"OVERDRAWN IN AT LEAST ONE WEEK",IF(COUNTIF(C44:O44,1)&gt;0,"BELOW MINIMUM IN AT LEAST ONE WEEK","OK - ABOVE MINIMUM ALL 13 WEEKS"))</f>
        <v/>
      </c>
      <c r="I9" s="11" t="n"/>
      <c r="J9" s="11" t="n"/>
      <c r="K9" s="11" t="n"/>
      <c r="L9" s="12" t="n"/>
    </row>
    <row r="11">
      <c r="A11" s="18" t="inlineStr">
        <is>
          <t>Week</t>
        </is>
      </c>
      <c r="B11" s="18" t="inlineStr"/>
      <c r="C11" s="18" t="n">
        <v>1</v>
      </c>
      <c r="D11" s="18" t="n">
        <v>2</v>
      </c>
      <c r="E11" s="18" t="n">
        <v>3</v>
      </c>
      <c r="F11" s="18" t="n">
        <v>4</v>
      </c>
      <c r="G11" s="18" t="n">
        <v>5</v>
      </c>
      <c r="H11" s="18" t="n">
        <v>6</v>
      </c>
      <c r="I11" s="18" t="n">
        <v>7</v>
      </c>
      <c r="J11" s="18" t="n">
        <v>8</v>
      </c>
      <c r="K11" s="18" t="n">
        <v>9</v>
      </c>
      <c r="L11" s="18" t="n">
        <v>10</v>
      </c>
      <c r="M11" s="18" t="n">
        <v>11</v>
      </c>
      <c r="N11" s="18" t="n">
        <v>12</v>
      </c>
      <c r="O11" s="18" t="n">
        <v>13</v>
      </c>
      <c r="P11" s="18" t="inlineStr">
        <is>
          <t>13-week total</t>
        </is>
      </c>
    </row>
    <row r="12">
      <c r="A12" s="10" t="inlineStr">
        <is>
          <t>Week commencing</t>
        </is>
      </c>
      <c r="C12" s="19">
        <f>$B$6</f>
        <v/>
      </c>
      <c r="D12" s="19">
        <f>C12+7</f>
        <v/>
      </c>
      <c r="E12" s="19">
        <f>D12+7</f>
        <v/>
      </c>
      <c r="F12" s="19">
        <f>E12+7</f>
        <v/>
      </c>
      <c r="G12" s="19">
        <f>F12+7</f>
        <v/>
      </c>
      <c r="H12" s="19">
        <f>G12+7</f>
        <v/>
      </c>
      <c r="I12" s="19">
        <f>H12+7</f>
        <v/>
      </c>
      <c r="J12" s="19">
        <f>I12+7</f>
        <v/>
      </c>
      <c r="K12" s="19">
        <f>J12+7</f>
        <v/>
      </c>
      <c r="L12" s="19">
        <f>K12+7</f>
        <v/>
      </c>
      <c r="M12" s="19">
        <f>L12+7</f>
        <v/>
      </c>
      <c r="N12" s="19">
        <f>M12+7</f>
        <v/>
      </c>
      <c r="O12" s="19">
        <f>N12+7</f>
        <v/>
      </c>
    </row>
    <row r="13">
      <c r="A13" s="10" t="inlineStr">
        <is>
          <t>Week ending</t>
        </is>
      </c>
      <c r="C13" s="19">
        <f>C12+6</f>
        <v/>
      </c>
      <c r="D13" s="19">
        <f>D12+6</f>
        <v/>
      </c>
      <c r="E13" s="19">
        <f>E12+6</f>
        <v/>
      </c>
      <c r="F13" s="19">
        <f>F12+6</f>
        <v/>
      </c>
      <c r="G13" s="19">
        <f>G12+6</f>
        <v/>
      </c>
      <c r="H13" s="19">
        <f>H12+6</f>
        <v/>
      </c>
      <c r="I13" s="19">
        <f>I12+6</f>
        <v/>
      </c>
      <c r="J13" s="19">
        <f>J12+6</f>
        <v/>
      </c>
      <c r="K13" s="19">
        <f>K12+6</f>
        <v/>
      </c>
      <c r="L13" s="19">
        <f>L12+6</f>
        <v/>
      </c>
      <c r="M13" s="19">
        <f>M12+6</f>
        <v/>
      </c>
      <c r="N13" s="19">
        <f>N12+6</f>
        <v/>
      </c>
      <c r="O13" s="19">
        <f>O12+6</f>
        <v/>
      </c>
    </row>
    <row r="14">
      <c r="A14" s="3" t="inlineStr">
        <is>
          <t>Receipts</t>
        </is>
      </c>
    </row>
    <row r="15">
      <c r="A15" s="20" t="inlineStr">
        <is>
          <t>Collections from existing receivables (per ageing)</t>
        </is>
      </c>
      <c r="B15" s="12" t="n"/>
      <c r="C15" s="16" t="n">
        <v>24000</v>
      </c>
      <c r="D15" s="16" t="n">
        <v>21500</v>
      </c>
      <c r="E15" s="16" t="n">
        <v>18000</v>
      </c>
      <c r="F15" s="16" t="n">
        <v>15500</v>
      </c>
      <c r="G15" s="16" t="n">
        <v>12000</v>
      </c>
      <c r="H15" s="16" t="n">
        <v>8500</v>
      </c>
      <c r="I15" s="16" t="n">
        <v>6000</v>
      </c>
      <c r="J15" s="16" t="n">
        <v>4000</v>
      </c>
      <c r="K15" s="16" t="n">
        <v>2500</v>
      </c>
      <c r="L15" s="16" t="n">
        <v>1500</v>
      </c>
      <c r="M15" s="16" t="n">
        <v>0</v>
      </c>
      <c r="N15" s="16" t="n">
        <v>0</v>
      </c>
      <c r="O15" s="16" t="n">
        <v>0</v>
      </c>
      <c r="P15" s="13">
        <f>SUM(C15:O15)</f>
        <v/>
      </c>
    </row>
    <row r="16">
      <c r="A16" s="20" t="inlineStr">
        <is>
          <t>Collections from new sales</t>
        </is>
      </c>
      <c r="B16" s="12" t="n"/>
      <c r="C16" s="16" t="n">
        <v>0</v>
      </c>
      <c r="D16" s="16" t="n">
        <v>0</v>
      </c>
      <c r="E16" s="16" t="n">
        <v>4000</v>
      </c>
      <c r="F16" s="16" t="n">
        <v>9000</v>
      </c>
      <c r="G16" s="16" t="n">
        <v>14000</v>
      </c>
      <c r="H16" s="16" t="n">
        <v>19000</v>
      </c>
      <c r="I16" s="16" t="n">
        <v>23000</v>
      </c>
      <c r="J16" s="16" t="n">
        <v>26000</v>
      </c>
      <c r="K16" s="16" t="n">
        <v>27500</v>
      </c>
      <c r="L16" s="16" t="n">
        <v>28000</v>
      </c>
      <c r="M16" s="16" t="n">
        <v>29000</v>
      </c>
      <c r="N16" s="16" t="n">
        <v>29500</v>
      </c>
      <c r="O16" s="16" t="n">
        <v>30000</v>
      </c>
      <c r="P16" s="13">
        <f>SUM(C16:O16)</f>
        <v/>
      </c>
    </row>
    <row r="17">
      <c r="A17" s="20" t="inlineStr">
        <is>
          <t>VAT refunds</t>
        </is>
      </c>
      <c r="B17" s="12" t="n"/>
      <c r="C17" s="16" t="n">
        <v>0</v>
      </c>
      <c r="D17" s="16" t="n">
        <v>0</v>
      </c>
      <c r="E17" s="16" t="n">
        <v>0</v>
      </c>
      <c r="F17" s="16" t="n">
        <v>0</v>
      </c>
      <c r="G17" s="16" t="n">
        <v>0</v>
      </c>
      <c r="H17" s="16" t="n">
        <v>0</v>
      </c>
      <c r="I17" s="16" t="n">
        <v>0</v>
      </c>
      <c r="J17" s="16" t="n">
        <v>0</v>
      </c>
      <c r="K17" s="16" t="n">
        <v>0</v>
      </c>
      <c r="L17" s="16" t="n">
        <v>0</v>
      </c>
      <c r="M17" s="16" t="n">
        <v>0</v>
      </c>
      <c r="N17" s="16" t="n">
        <v>0</v>
      </c>
      <c r="O17" s="16" t="n">
        <v>0</v>
      </c>
      <c r="P17" s="13">
        <f>SUM(C17:O17)</f>
        <v/>
      </c>
    </row>
    <row r="18">
      <c r="A18" s="20" t="inlineStr">
        <is>
          <t>Proceeds from asset sales</t>
        </is>
      </c>
      <c r="B18" s="12" t="n"/>
      <c r="C18" s="16" t="n">
        <v>0</v>
      </c>
      <c r="D18" s="16" t="n">
        <v>0</v>
      </c>
      <c r="E18" s="16" t="n">
        <v>0</v>
      </c>
      <c r="F18" s="16" t="n">
        <v>0</v>
      </c>
      <c r="G18" s="16" t="n">
        <v>0</v>
      </c>
      <c r="H18" s="16" t="n">
        <v>0</v>
      </c>
      <c r="I18" s="16" t="n">
        <v>0</v>
      </c>
      <c r="J18" s="16" t="n">
        <v>0</v>
      </c>
      <c r="K18" s="16" t="n">
        <v>4000</v>
      </c>
      <c r="L18" s="16" t="n">
        <v>0</v>
      </c>
      <c r="M18" s="16" t="n">
        <v>0</v>
      </c>
      <c r="N18" s="16" t="n">
        <v>0</v>
      </c>
      <c r="O18" s="16" t="n">
        <v>0</v>
      </c>
      <c r="P18" s="13">
        <f>SUM(C18:O18)</f>
        <v/>
      </c>
    </row>
    <row r="19">
      <c r="A19" s="20" t="inlineStr">
        <is>
          <t>Loan drawdowns and new financing</t>
        </is>
      </c>
      <c r="B19" s="12" t="n"/>
      <c r="C19" s="16" t="n">
        <v>0</v>
      </c>
      <c r="D19" s="16" t="n">
        <v>0</v>
      </c>
      <c r="E19" s="16" t="n">
        <v>0</v>
      </c>
      <c r="F19" s="16" t="n">
        <v>0</v>
      </c>
      <c r="G19" s="16" t="n">
        <v>0</v>
      </c>
      <c r="H19" s="16" t="n">
        <v>0</v>
      </c>
      <c r="I19" s="16" t="n">
        <v>0</v>
      </c>
      <c r="J19" s="16" t="n">
        <v>0</v>
      </c>
      <c r="K19" s="16" t="n">
        <v>0</v>
      </c>
      <c r="L19" s="16" t="n">
        <v>0</v>
      </c>
      <c r="M19" s="16" t="n">
        <v>0</v>
      </c>
      <c r="N19" s="16" t="n">
        <v>0</v>
      </c>
      <c r="O19" s="16" t="n">
        <v>0</v>
      </c>
      <c r="P19" s="13">
        <f>SUM(C19:O19)</f>
        <v/>
      </c>
    </row>
    <row r="20">
      <c r="A20" s="20" t="inlineStr">
        <is>
          <t>Other receipts</t>
        </is>
      </c>
      <c r="B20" s="12" t="n"/>
      <c r="C20" s="16" t="n">
        <v>0</v>
      </c>
      <c r="D20" s="16" t="n">
        <v>0</v>
      </c>
      <c r="E20" s="16" t="n">
        <v>0</v>
      </c>
      <c r="F20" s="16" t="n">
        <v>350</v>
      </c>
      <c r="G20" s="16" t="n">
        <v>0</v>
      </c>
      <c r="H20" s="16" t="n">
        <v>0</v>
      </c>
      <c r="I20" s="16" t="n">
        <v>0</v>
      </c>
      <c r="J20" s="16" t="n">
        <v>0</v>
      </c>
      <c r="K20" s="16" t="n">
        <v>0</v>
      </c>
      <c r="L20" s="16" t="n">
        <v>0</v>
      </c>
      <c r="M20" s="16" t="n">
        <v>0</v>
      </c>
      <c r="N20" s="16" t="n">
        <v>0</v>
      </c>
      <c r="O20" s="16" t="n">
        <v>0</v>
      </c>
      <c r="P20" s="13">
        <f>SUM(C20:O20)</f>
        <v/>
      </c>
    </row>
    <row r="21">
      <c r="A21" s="21" t="inlineStr">
        <is>
          <t>Total receipts</t>
        </is>
      </c>
      <c r="B21" s="12" t="n"/>
      <c r="C21" s="22">
        <f>SUM(C15:C20)</f>
        <v/>
      </c>
      <c r="D21" s="22">
        <f>SUM(D15:D20)</f>
        <v/>
      </c>
      <c r="E21" s="22">
        <f>SUM(E15:E20)</f>
        <v/>
      </c>
      <c r="F21" s="22">
        <f>SUM(F15:F20)</f>
        <v/>
      </c>
      <c r="G21" s="22">
        <f>SUM(G15:G20)</f>
        <v/>
      </c>
      <c r="H21" s="22">
        <f>SUM(H15:H20)</f>
        <v/>
      </c>
      <c r="I21" s="22">
        <f>SUM(I15:I20)</f>
        <v/>
      </c>
      <c r="J21" s="22">
        <f>SUM(J15:J20)</f>
        <v/>
      </c>
      <c r="K21" s="22">
        <f>SUM(K15:K20)</f>
        <v/>
      </c>
      <c r="L21" s="22">
        <f>SUM(L15:L20)</f>
        <v/>
      </c>
      <c r="M21" s="22">
        <f>SUM(M15:M20)</f>
        <v/>
      </c>
      <c r="N21" s="22">
        <f>SUM(N15:N20)</f>
        <v/>
      </c>
      <c r="O21" s="22">
        <f>SUM(O15:O20)</f>
        <v/>
      </c>
      <c r="P21" s="22">
        <f>SUM(P15:P20)</f>
        <v/>
      </c>
    </row>
    <row r="22">
      <c r="A22" s="3" t="inlineStr">
        <is>
          <t>Payments</t>
        </is>
      </c>
    </row>
    <row r="23">
      <c r="A23" s="20" t="inlineStr">
        <is>
          <t>Suppliers - existing payables (per ageing)</t>
        </is>
      </c>
      <c r="B23" s="12" t="n"/>
      <c r="C23" s="16" t="n">
        <v>14000</v>
      </c>
      <c r="D23" s="16" t="n">
        <v>12500</v>
      </c>
      <c r="E23" s="16" t="n">
        <v>9000</v>
      </c>
      <c r="F23" s="16" t="n">
        <v>7500</v>
      </c>
      <c r="G23" s="16" t="n">
        <v>5000</v>
      </c>
      <c r="H23" s="16" t="n">
        <v>3000</v>
      </c>
      <c r="I23" s="16" t="n">
        <v>1500</v>
      </c>
      <c r="J23" s="16" t="n">
        <v>0</v>
      </c>
      <c r="K23" s="16" t="n">
        <v>0</v>
      </c>
      <c r="L23" s="16" t="n">
        <v>0</v>
      </c>
      <c r="M23" s="16" t="n">
        <v>0</v>
      </c>
      <c r="N23" s="16" t="n">
        <v>0</v>
      </c>
      <c r="O23" s="16" t="n">
        <v>0</v>
      </c>
      <c r="P23" s="13">
        <f>SUM(C23:O23)</f>
        <v/>
      </c>
    </row>
    <row r="24">
      <c r="A24" s="20" t="inlineStr">
        <is>
          <t>Suppliers - new purchases</t>
        </is>
      </c>
      <c r="B24" s="12" t="n"/>
      <c r="C24" s="16" t="n">
        <v>0</v>
      </c>
      <c r="D24" s="16" t="n">
        <v>0</v>
      </c>
      <c r="E24" s="16" t="n">
        <v>1500</v>
      </c>
      <c r="F24" s="16" t="n">
        <v>3000</v>
      </c>
      <c r="G24" s="16" t="n">
        <v>5500</v>
      </c>
      <c r="H24" s="16" t="n">
        <v>7500</v>
      </c>
      <c r="I24" s="16" t="n">
        <v>8500</v>
      </c>
      <c r="J24" s="16" t="n">
        <v>9000</v>
      </c>
      <c r="K24" s="16" t="n">
        <v>9500</v>
      </c>
      <c r="L24" s="16" t="n">
        <v>9500</v>
      </c>
      <c r="M24" s="16" t="n">
        <v>10000</v>
      </c>
      <c r="N24" s="16" t="n">
        <v>10000</v>
      </c>
      <c r="O24" s="16" t="n">
        <v>10500</v>
      </c>
      <c r="P24" s="13">
        <f>SUM(C24:O24)</f>
        <v/>
      </c>
    </row>
    <row r="25">
      <c r="A25" s="20" t="inlineStr">
        <is>
          <t>Salaries (net pay)</t>
        </is>
      </c>
      <c r="B25" s="12" t="n"/>
      <c r="C25" s="16" t="n">
        <v>0</v>
      </c>
      <c r="D25" s="16" t="n">
        <v>0</v>
      </c>
      <c r="E25" s="16" t="n">
        <v>28000</v>
      </c>
      <c r="F25" s="16" t="n">
        <v>0</v>
      </c>
      <c r="G25" s="16" t="n">
        <v>0</v>
      </c>
      <c r="H25" s="16" t="n">
        <v>0</v>
      </c>
      <c r="I25" s="16" t="n">
        <v>28000</v>
      </c>
      <c r="J25" s="16" t="n">
        <v>0</v>
      </c>
      <c r="K25" s="16" t="n">
        <v>0</v>
      </c>
      <c r="L25" s="16" t="n">
        <v>0</v>
      </c>
      <c r="M25" s="16" t="n">
        <v>0</v>
      </c>
      <c r="N25" s="16" t="n">
        <v>28500</v>
      </c>
      <c r="O25" s="16" t="n">
        <v>0</v>
      </c>
      <c r="P25" s="13">
        <f>SUM(C25:O25)</f>
        <v/>
      </c>
    </row>
    <row r="26">
      <c r="A26" s="20" t="inlineStr">
        <is>
          <t>Payroll taxes and social security</t>
        </is>
      </c>
      <c r="B26" s="12" t="n"/>
      <c r="C26" s="16" t="n">
        <v>0</v>
      </c>
      <c r="D26" s="16" t="n">
        <v>11000</v>
      </c>
      <c r="E26" s="16" t="n">
        <v>0</v>
      </c>
      <c r="F26" s="16" t="n">
        <v>0</v>
      </c>
      <c r="G26" s="16" t="n">
        <v>0</v>
      </c>
      <c r="H26" s="16" t="n">
        <v>11000</v>
      </c>
      <c r="I26" s="16" t="n">
        <v>0</v>
      </c>
      <c r="J26" s="16" t="n">
        <v>0</v>
      </c>
      <c r="K26" s="16" t="n">
        <v>0</v>
      </c>
      <c r="L26" s="16" t="n">
        <v>0</v>
      </c>
      <c r="M26" s="16" t="n">
        <v>11000</v>
      </c>
      <c r="N26" s="16" t="n">
        <v>0</v>
      </c>
      <c r="O26" s="16" t="n">
        <v>0</v>
      </c>
      <c r="P26" s="13">
        <f>SUM(C26:O26)</f>
        <v/>
      </c>
    </row>
    <row r="27">
      <c r="A27" s="20" t="inlineStr">
        <is>
          <t>Rent and service charges</t>
        </is>
      </c>
      <c r="B27" s="12" t="n"/>
      <c r="C27" s="16" t="n">
        <v>0</v>
      </c>
      <c r="D27" s="16" t="n">
        <v>0</v>
      </c>
      <c r="E27" s="16" t="n">
        <v>0</v>
      </c>
      <c r="F27" s="16" t="n">
        <v>6500</v>
      </c>
      <c r="G27" s="16" t="n">
        <v>0</v>
      </c>
      <c r="H27" s="16" t="n">
        <v>0</v>
      </c>
      <c r="I27" s="16" t="n">
        <v>0</v>
      </c>
      <c r="J27" s="16" t="n">
        <v>6500</v>
      </c>
      <c r="K27" s="16" t="n">
        <v>0</v>
      </c>
      <c r="L27" s="16" t="n">
        <v>0</v>
      </c>
      <c r="M27" s="16" t="n">
        <v>0</v>
      </c>
      <c r="N27" s="16" t="n">
        <v>0</v>
      </c>
      <c r="O27" s="16" t="n">
        <v>6500</v>
      </c>
      <c r="P27" s="13">
        <f>SUM(C27:O27)</f>
        <v/>
      </c>
    </row>
    <row r="28">
      <c r="A28" s="20" t="inlineStr">
        <is>
          <t>Utilities, IT and other overheads</t>
        </is>
      </c>
      <c r="B28" s="12" t="n"/>
      <c r="C28" s="16" t="n">
        <v>1800</v>
      </c>
      <c r="D28" s="16" t="n">
        <v>1800</v>
      </c>
      <c r="E28" s="16" t="n">
        <v>1800</v>
      </c>
      <c r="F28" s="16" t="n">
        <v>1800</v>
      </c>
      <c r="G28" s="16" t="n">
        <v>1800</v>
      </c>
      <c r="H28" s="16" t="n">
        <v>1800</v>
      </c>
      <c r="I28" s="16" t="n">
        <v>1800</v>
      </c>
      <c r="J28" s="16" t="n">
        <v>1800</v>
      </c>
      <c r="K28" s="16" t="n">
        <v>1800</v>
      </c>
      <c r="L28" s="16" t="n">
        <v>1800</v>
      </c>
      <c r="M28" s="16" t="n">
        <v>1800</v>
      </c>
      <c r="N28" s="16" t="n">
        <v>1800</v>
      </c>
      <c r="O28" s="16" t="n">
        <v>1800</v>
      </c>
      <c r="P28" s="13">
        <f>SUM(C28:O28)</f>
        <v/>
      </c>
    </row>
    <row r="29">
      <c r="A29" s="20" t="inlineStr">
        <is>
          <t>VAT payments</t>
        </is>
      </c>
      <c r="B29" s="12" t="n"/>
      <c r="C29" s="16" t="n">
        <v>0</v>
      </c>
      <c r="D29" s="16" t="n">
        <v>0</v>
      </c>
      <c r="E29" s="16" t="n">
        <v>0</v>
      </c>
      <c r="F29" s="16" t="n">
        <v>0</v>
      </c>
      <c r="G29" s="16" t="n">
        <v>0</v>
      </c>
      <c r="H29" s="16" t="n">
        <v>18500</v>
      </c>
      <c r="I29" s="16" t="n">
        <v>0</v>
      </c>
      <c r="J29" s="16" t="n">
        <v>0</v>
      </c>
      <c r="K29" s="16" t="n">
        <v>0</v>
      </c>
      <c r="L29" s="16" t="n">
        <v>0</v>
      </c>
      <c r="M29" s="16" t="n">
        <v>0</v>
      </c>
      <c r="N29" s="16" t="n">
        <v>0</v>
      </c>
      <c r="O29" s="16" t="n">
        <v>0</v>
      </c>
      <c r="P29" s="13">
        <f>SUM(C29:O29)</f>
        <v/>
      </c>
    </row>
    <row r="30">
      <c r="A30" s="20" t="inlineStr">
        <is>
          <t>Corporate income tax</t>
        </is>
      </c>
      <c r="B30" s="12" t="n"/>
      <c r="C30" s="16" t="n">
        <v>0</v>
      </c>
      <c r="D30" s="16" t="n">
        <v>0</v>
      </c>
      <c r="E30" s="16" t="n">
        <v>0</v>
      </c>
      <c r="F30" s="16" t="n">
        <v>0</v>
      </c>
      <c r="G30" s="16" t="n">
        <v>0</v>
      </c>
      <c r="H30" s="16" t="n">
        <v>0</v>
      </c>
      <c r="I30" s="16" t="n">
        <v>0</v>
      </c>
      <c r="J30" s="16" t="n">
        <v>0</v>
      </c>
      <c r="K30" s="16" t="n">
        <v>0</v>
      </c>
      <c r="L30" s="16" t="n">
        <v>6000</v>
      </c>
      <c r="M30" s="16" t="n">
        <v>0</v>
      </c>
      <c r="N30" s="16" t="n">
        <v>0</v>
      </c>
      <c r="O30" s="16" t="n">
        <v>0</v>
      </c>
      <c r="P30" s="13">
        <f>SUM(C30:O30)</f>
        <v/>
      </c>
    </row>
    <row r="31">
      <c r="A31" s="20" t="inlineStr">
        <is>
          <t>Loan repayments and interest</t>
        </is>
      </c>
      <c r="B31" s="12" t="n"/>
      <c r="C31" s="16" t="n">
        <v>0</v>
      </c>
      <c r="D31" s="16" t="n">
        <v>3200</v>
      </c>
      <c r="E31" s="16" t="n">
        <v>0</v>
      </c>
      <c r="F31" s="16" t="n">
        <v>0</v>
      </c>
      <c r="G31" s="16" t="n">
        <v>0</v>
      </c>
      <c r="H31" s="16" t="n">
        <v>3200</v>
      </c>
      <c r="I31" s="16" t="n">
        <v>0</v>
      </c>
      <c r="J31" s="16" t="n">
        <v>0</v>
      </c>
      <c r="K31" s="16" t="n">
        <v>0</v>
      </c>
      <c r="L31" s="16" t="n">
        <v>0</v>
      </c>
      <c r="M31" s="16" t="n">
        <v>3200</v>
      </c>
      <c r="N31" s="16" t="n">
        <v>0</v>
      </c>
      <c r="O31" s="16" t="n">
        <v>0</v>
      </c>
      <c r="P31" s="13">
        <f>SUM(C31:O31)</f>
        <v/>
      </c>
    </row>
    <row r="32">
      <c r="A32" s="20" t="inlineStr">
        <is>
          <t>Capital expenditure</t>
        </is>
      </c>
      <c r="B32" s="12" t="n"/>
      <c r="C32" s="16" t="n">
        <v>0</v>
      </c>
      <c r="D32" s="16" t="n">
        <v>0</v>
      </c>
      <c r="E32" s="16" t="n">
        <v>0</v>
      </c>
      <c r="F32" s="16" t="n">
        <v>0</v>
      </c>
      <c r="G32" s="16" t="n">
        <v>22000</v>
      </c>
      <c r="H32" s="16" t="n">
        <v>0</v>
      </c>
      <c r="I32" s="16" t="n">
        <v>0</v>
      </c>
      <c r="J32" s="16" t="n">
        <v>0</v>
      </c>
      <c r="K32" s="16" t="n">
        <v>0</v>
      </c>
      <c r="L32" s="16" t="n">
        <v>0</v>
      </c>
      <c r="M32" s="16" t="n">
        <v>0</v>
      </c>
      <c r="N32" s="16" t="n">
        <v>0</v>
      </c>
      <c r="O32" s="16" t="n">
        <v>0</v>
      </c>
      <c r="P32" s="13">
        <f>SUM(C32:O32)</f>
        <v/>
      </c>
    </row>
    <row r="33">
      <c r="A33" s="20" t="inlineStr">
        <is>
          <t>Other payments</t>
        </is>
      </c>
      <c r="B33" s="12" t="n"/>
      <c r="C33" s="16" t="n">
        <v>0</v>
      </c>
      <c r="D33" s="16" t="n">
        <v>0</v>
      </c>
      <c r="E33" s="16" t="n">
        <v>0</v>
      </c>
      <c r="F33" s="16" t="n">
        <v>0</v>
      </c>
      <c r="G33" s="16" t="n">
        <v>0</v>
      </c>
      <c r="H33" s="16" t="n">
        <v>0</v>
      </c>
      <c r="I33" s="16" t="n">
        <v>0</v>
      </c>
      <c r="J33" s="16" t="n">
        <v>0</v>
      </c>
      <c r="K33" s="16" t="n">
        <v>1200</v>
      </c>
      <c r="L33" s="16" t="n">
        <v>0</v>
      </c>
      <c r="M33" s="16" t="n">
        <v>0</v>
      </c>
      <c r="N33" s="16" t="n">
        <v>0</v>
      </c>
      <c r="O33" s="16" t="n">
        <v>0</v>
      </c>
      <c r="P33" s="13">
        <f>SUM(C33:O33)</f>
        <v/>
      </c>
    </row>
    <row r="34">
      <c r="A34" s="21" t="inlineStr">
        <is>
          <t>Total payments</t>
        </is>
      </c>
      <c r="B34" s="12" t="n"/>
      <c r="C34" s="22">
        <f>SUM(C23:C33)</f>
        <v/>
      </c>
      <c r="D34" s="22">
        <f>SUM(D23:D33)</f>
        <v/>
      </c>
      <c r="E34" s="22">
        <f>SUM(E23:E33)</f>
        <v/>
      </c>
      <c r="F34" s="22">
        <f>SUM(F23:F33)</f>
        <v/>
      </c>
      <c r="G34" s="22">
        <f>SUM(G23:G33)</f>
        <v/>
      </c>
      <c r="H34" s="22">
        <f>SUM(H23:H33)</f>
        <v/>
      </c>
      <c r="I34" s="22">
        <f>SUM(I23:I33)</f>
        <v/>
      </c>
      <c r="J34" s="22">
        <f>SUM(J23:J33)</f>
        <v/>
      </c>
      <c r="K34" s="22">
        <f>SUM(K23:K33)</f>
        <v/>
      </c>
      <c r="L34" s="22">
        <f>SUM(L23:L33)</f>
        <v/>
      </c>
      <c r="M34" s="22">
        <f>SUM(M23:M33)</f>
        <v/>
      </c>
      <c r="N34" s="22">
        <f>SUM(N23:N33)</f>
        <v/>
      </c>
      <c r="O34" s="22">
        <f>SUM(O23:O33)</f>
        <v/>
      </c>
      <c r="P34" s="22">
        <f>SUM(P23:P33)</f>
        <v/>
      </c>
    </row>
    <row r="36">
      <c r="A36" s="20" t="inlineStr">
        <is>
          <t>Net cash flow for the week</t>
        </is>
      </c>
      <c r="B36" s="12" t="n"/>
      <c r="C36" s="13">
        <f>C21-C34</f>
        <v/>
      </c>
      <c r="D36" s="13">
        <f>D21-D34</f>
        <v/>
      </c>
      <c r="E36" s="13">
        <f>E21-E34</f>
        <v/>
      </c>
      <c r="F36" s="13">
        <f>F21-F34</f>
        <v/>
      </c>
      <c r="G36" s="13">
        <f>G21-G34</f>
        <v/>
      </c>
      <c r="H36" s="13">
        <f>H21-H34</f>
        <v/>
      </c>
      <c r="I36" s="13">
        <f>I21-I34</f>
        <v/>
      </c>
      <c r="J36" s="13">
        <f>J21-J34</f>
        <v/>
      </c>
      <c r="K36" s="13">
        <f>K21-K34</f>
        <v/>
      </c>
      <c r="L36" s="13">
        <f>L21-L34</f>
        <v/>
      </c>
      <c r="M36" s="13">
        <f>M21-M34</f>
        <v/>
      </c>
      <c r="N36" s="13">
        <f>N21-N34</f>
        <v/>
      </c>
      <c r="O36" s="13">
        <f>O21-O34</f>
        <v/>
      </c>
      <c r="P36" s="22">
        <f>P21-P34</f>
        <v/>
      </c>
    </row>
    <row r="37">
      <c r="A37" s="20" t="inlineStr">
        <is>
          <t>Opening cash</t>
        </is>
      </c>
      <c r="B37" s="12" t="n"/>
      <c r="C37" s="13">
        <f>$B$7</f>
        <v/>
      </c>
      <c r="D37" s="13">
        <f>C39</f>
        <v/>
      </c>
      <c r="E37" s="13">
        <f>D39</f>
        <v/>
      </c>
      <c r="F37" s="13">
        <f>E39</f>
        <v/>
      </c>
      <c r="G37" s="13">
        <f>F39</f>
        <v/>
      </c>
      <c r="H37" s="13">
        <f>G39</f>
        <v/>
      </c>
      <c r="I37" s="13">
        <f>H39</f>
        <v/>
      </c>
      <c r="J37" s="13">
        <f>I39</f>
        <v/>
      </c>
      <c r="K37" s="13">
        <f>J39</f>
        <v/>
      </c>
      <c r="L37" s="13">
        <f>K39</f>
        <v/>
      </c>
      <c r="M37" s="13">
        <f>L39</f>
        <v/>
      </c>
      <c r="N37" s="13">
        <f>M39</f>
        <v/>
      </c>
      <c r="O37" s="13">
        <f>N39</f>
        <v/>
      </c>
      <c r="P37" s="13">
        <f>C37</f>
        <v/>
      </c>
    </row>
    <row r="38">
      <c r="A38" s="20" t="inlineStr">
        <is>
          <t>Net cash flow</t>
        </is>
      </c>
      <c r="B38" s="12" t="n"/>
      <c r="C38" s="13">
        <f>C36</f>
        <v/>
      </c>
      <c r="D38" s="13">
        <f>D36</f>
        <v/>
      </c>
      <c r="E38" s="13">
        <f>E36</f>
        <v/>
      </c>
      <c r="F38" s="13">
        <f>F36</f>
        <v/>
      </c>
      <c r="G38" s="13">
        <f>G36</f>
        <v/>
      </c>
      <c r="H38" s="13">
        <f>H36</f>
        <v/>
      </c>
      <c r="I38" s="13">
        <f>I36</f>
        <v/>
      </c>
      <c r="J38" s="13">
        <f>J36</f>
        <v/>
      </c>
      <c r="K38" s="13">
        <f>K36</f>
        <v/>
      </c>
      <c r="L38" s="13">
        <f>L36</f>
        <v/>
      </c>
      <c r="M38" s="13">
        <f>M36</f>
        <v/>
      </c>
      <c r="N38" s="13">
        <f>N36</f>
        <v/>
      </c>
      <c r="O38" s="13">
        <f>O36</f>
        <v/>
      </c>
      <c r="P38" s="13">
        <f>SUM(C38:O38)</f>
        <v/>
      </c>
    </row>
    <row r="39">
      <c r="A39" s="21" t="inlineStr">
        <is>
          <t>Closing cash</t>
        </is>
      </c>
      <c r="B39" s="12" t="n"/>
      <c r="C39" s="22">
        <f>C37+C38</f>
        <v/>
      </c>
      <c r="D39" s="22">
        <f>D37+D38</f>
        <v/>
      </c>
      <c r="E39" s="22">
        <f>E37+E38</f>
        <v/>
      </c>
      <c r="F39" s="22">
        <f>F37+F38</f>
        <v/>
      </c>
      <c r="G39" s="22">
        <f>G37+G38</f>
        <v/>
      </c>
      <c r="H39" s="22">
        <f>H37+H38</f>
        <v/>
      </c>
      <c r="I39" s="22">
        <f>I37+I38</f>
        <v/>
      </c>
      <c r="J39" s="22">
        <f>J37+J38</f>
        <v/>
      </c>
      <c r="K39" s="22">
        <f>K37+K38</f>
        <v/>
      </c>
      <c r="L39" s="22">
        <f>L37+L38</f>
        <v/>
      </c>
      <c r="M39" s="22">
        <f>M37+M38</f>
        <v/>
      </c>
      <c r="N39" s="22">
        <f>N37+N38</f>
        <v/>
      </c>
      <c r="O39" s="22">
        <f>O37+O38</f>
        <v/>
      </c>
      <c r="P39" s="22">
        <f>O39</f>
        <v/>
      </c>
    </row>
    <row r="40">
      <c r="A40" s="20" t="inlineStr">
        <is>
          <t>Minimum cash balance</t>
        </is>
      </c>
      <c r="B40" s="12" t="n"/>
      <c r="C40" s="13">
        <f>$B$8</f>
        <v/>
      </c>
      <c r="D40" s="13">
        <f>$B$8</f>
        <v/>
      </c>
      <c r="E40" s="13">
        <f>$B$8</f>
        <v/>
      </c>
      <c r="F40" s="13">
        <f>$B$8</f>
        <v/>
      </c>
      <c r="G40" s="13">
        <f>$B$8</f>
        <v/>
      </c>
      <c r="H40" s="13">
        <f>$B$8</f>
        <v/>
      </c>
      <c r="I40" s="13">
        <f>$B$8</f>
        <v/>
      </c>
      <c r="J40" s="13">
        <f>$B$8</f>
        <v/>
      </c>
      <c r="K40" s="13">
        <f>$B$8</f>
        <v/>
      </c>
      <c r="L40" s="13">
        <f>$B$8</f>
        <v/>
      </c>
      <c r="M40" s="13">
        <f>$B$8</f>
        <v/>
      </c>
      <c r="N40" s="13">
        <f>$B$8</f>
        <v/>
      </c>
      <c r="O40" s="13">
        <f>$B$8</f>
        <v/>
      </c>
    </row>
    <row r="41">
      <c r="A41" s="20" t="inlineStr">
        <is>
          <t>Headroom over minimum</t>
        </is>
      </c>
      <c r="B41" s="12" t="n"/>
      <c r="C41" s="13">
        <f>C39-C40</f>
        <v/>
      </c>
      <c r="D41" s="13">
        <f>D39-D40</f>
        <v/>
      </c>
      <c r="E41" s="13">
        <f>E39-E40</f>
        <v/>
      </c>
      <c r="F41" s="13">
        <f>F39-F40</f>
        <v/>
      </c>
      <c r="G41" s="13">
        <f>G39-G40</f>
        <v/>
      </c>
      <c r="H41" s="13">
        <f>H39-H40</f>
        <v/>
      </c>
      <c r="I41" s="13">
        <f>I39-I40</f>
        <v/>
      </c>
      <c r="J41" s="13">
        <f>J39-J40</f>
        <v/>
      </c>
      <c r="K41" s="13">
        <f>K39-K40</f>
        <v/>
      </c>
      <c r="L41" s="13">
        <f>L39-L40</f>
        <v/>
      </c>
      <c r="M41" s="13">
        <f>M39-M40</f>
        <v/>
      </c>
      <c r="N41" s="13">
        <f>N39-N40</f>
        <v/>
      </c>
      <c r="O41" s="13">
        <f>O39-O40</f>
        <v/>
      </c>
    </row>
    <row r="42">
      <c r="A42" s="20" t="inlineStr">
        <is>
          <t>Available liquidity including facility</t>
        </is>
      </c>
      <c r="B42" s="12" t="n"/>
      <c r="C42" s="13">
        <f>C39+$B$9</f>
        <v/>
      </c>
      <c r="D42" s="13">
        <f>D39+$B$9</f>
        <v/>
      </c>
      <c r="E42" s="13">
        <f>E39+$B$9</f>
        <v/>
      </c>
      <c r="F42" s="13">
        <f>F39+$B$9</f>
        <v/>
      </c>
      <c r="G42" s="13">
        <f>G39+$B$9</f>
        <v/>
      </c>
      <c r="H42" s="13">
        <f>H39+$B$9</f>
        <v/>
      </c>
      <c r="I42" s="13">
        <f>I39+$B$9</f>
        <v/>
      </c>
      <c r="J42" s="13">
        <f>J39+$B$9</f>
        <v/>
      </c>
      <c r="K42" s="13">
        <f>K39+$B$9</f>
        <v/>
      </c>
      <c r="L42" s="13">
        <f>L39+$B$9</f>
        <v/>
      </c>
      <c r="M42" s="13">
        <f>M39+$B$9</f>
        <v/>
      </c>
      <c r="N42" s="13">
        <f>N39+$B$9</f>
        <v/>
      </c>
      <c r="O42" s="13">
        <f>O39+$B$9</f>
        <v/>
      </c>
    </row>
    <row r="43">
      <c r="A43" s="10" t="inlineStr">
        <is>
          <t>Alert</t>
        </is>
      </c>
      <c r="B43" s="12" t="n"/>
      <c r="C43" s="17">
        <f>IF(C39&lt;0,"OVERDRAWN",IF(C39&lt;C40,"BELOW MINIMUM","OK"))</f>
        <v/>
      </c>
      <c r="D43" s="17">
        <f>IF(D39&lt;0,"OVERDRAWN",IF(D39&lt;D40,"BELOW MINIMUM","OK"))</f>
        <v/>
      </c>
      <c r="E43" s="17">
        <f>IF(E39&lt;0,"OVERDRAWN",IF(E39&lt;E40,"BELOW MINIMUM","OK"))</f>
        <v/>
      </c>
      <c r="F43" s="17">
        <f>IF(F39&lt;0,"OVERDRAWN",IF(F39&lt;F40,"BELOW MINIMUM","OK"))</f>
        <v/>
      </c>
      <c r="G43" s="17">
        <f>IF(G39&lt;0,"OVERDRAWN",IF(G39&lt;G40,"BELOW MINIMUM","OK"))</f>
        <v/>
      </c>
      <c r="H43" s="17">
        <f>IF(H39&lt;0,"OVERDRAWN",IF(H39&lt;H40,"BELOW MINIMUM","OK"))</f>
        <v/>
      </c>
      <c r="I43" s="17">
        <f>IF(I39&lt;0,"OVERDRAWN",IF(I39&lt;I40,"BELOW MINIMUM","OK"))</f>
        <v/>
      </c>
      <c r="J43" s="17">
        <f>IF(J39&lt;0,"OVERDRAWN",IF(J39&lt;J40,"BELOW MINIMUM","OK"))</f>
        <v/>
      </c>
      <c r="K43" s="17">
        <f>IF(K39&lt;0,"OVERDRAWN",IF(K39&lt;K40,"BELOW MINIMUM","OK"))</f>
        <v/>
      </c>
      <c r="L43" s="17">
        <f>IF(L39&lt;0,"OVERDRAWN",IF(L39&lt;L40,"BELOW MINIMUM","OK"))</f>
        <v/>
      </c>
      <c r="M43" s="17">
        <f>IF(M39&lt;0,"OVERDRAWN",IF(M39&lt;M40,"BELOW MINIMUM","OK"))</f>
        <v/>
      </c>
      <c r="N43" s="17">
        <f>IF(N39&lt;0,"OVERDRAWN",IF(N39&lt;N40,"BELOW MINIMUM","OK"))</f>
        <v/>
      </c>
      <c r="O43" s="17">
        <f>IF(O39&lt;0,"OVERDRAWN",IF(O39&lt;O40,"BELOW MINIMUM","OK"))</f>
        <v/>
      </c>
    </row>
    <row r="44">
      <c r="A44" s="20" t="inlineStr">
        <is>
          <t>Below-minimum flag (1 = yes)</t>
        </is>
      </c>
      <c r="B44" s="12" t="n"/>
      <c r="C44" s="14">
        <f>IF(C39&lt;C40,1,0)</f>
        <v/>
      </c>
      <c r="D44" s="14">
        <f>IF(D39&lt;D40,1,0)</f>
        <v/>
      </c>
      <c r="E44" s="14">
        <f>IF(E39&lt;E40,1,0)</f>
        <v/>
      </c>
      <c r="F44" s="14">
        <f>IF(F39&lt;F40,1,0)</f>
        <v/>
      </c>
      <c r="G44" s="14">
        <f>IF(G39&lt;G40,1,0)</f>
        <v/>
      </c>
      <c r="H44" s="14">
        <f>IF(H39&lt;H40,1,0)</f>
        <v/>
      </c>
      <c r="I44" s="14">
        <f>IF(I39&lt;I40,1,0)</f>
        <v/>
      </c>
      <c r="J44" s="14">
        <f>IF(J39&lt;J40,1,0)</f>
        <v/>
      </c>
      <c r="K44" s="14">
        <f>IF(K39&lt;K40,1,0)</f>
        <v/>
      </c>
      <c r="L44" s="14">
        <f>IF(L39&lt;L40,1,0)</f>
        <v/>
      </c>
      <c r="M44" s="14">
        <f>IF(M39&lt;M40,1,0)</f>
        <v/>
      </c>
      <c r="N44" s="14">
        <f>IF(N39&lt;N40,1,0)</f>
        <v/>
      </c>
      <c r="O44" s="14">
        <f>IF(O39&lt;O40,1,0)</f>
        <v/>
      </c>
    </row>
    <row r="46">
      <c r="A46" s="10" t="inlineStr">
        <is>
          <t>Check: closing cash week 13 = opening cash + total receipts - total payments</t>
        </is>
      </c>
      <c r="B46" s="11" t="n"/>
      <c r="C46" s="11" t="n"/>
      <c r="D46" s="11" t="n"/>
      <c r="E46" s="11" t="n"/>
      <c r="F46" s="11" t="n"/>
      <c r="G46" s="11" t="n"/>
      <c r="H46" s="12" t="n"/>
      <c r="I46" s="17">
        <f>IF(ABS(O39-(C37+P21-P34))&lt;0.005,"OK","CHECK")</f>
        <v/>
      </c>
    </row>
    <row r="48">
      <c r="A48" s="3" t="inlineStr">
        <is>
          <t>Forecast accuracy (enter actuals for weeks that have ended)</t>
        </is>
      </c>
    </row>
    <row r="49">
      <c r="A49" s="20" t="inlineStr">
        <is>
          <t>Actual receipts</t>
        </is>
      </c>
      <c r="B49" s="12" t="n"/>
      <c r="C49" s="16" t="n">
        <v>23400</v>
      </c>
      <c r="D49" s="16" t="n">
        <v>22100</v>
      </c>
      <c r="E49" s="16" t="n"/>
      <c r="F49" s="16" t="n"/>
      <c r="G49" s="16" t="n"/>
      <c r="H49" s="16" t="n"/>
      <c r="I49" s="16" t="n"/>
      <c r="J49" s="16" t="n"/>
      <c r="K49" s="16" t="n"/>
      <c r="L49" s="16" t="n"/>
      <c r="M49" s="16" t="n"/>
      <c r="N49" s="16" t="n"/>
      <c r="O49" s="16" t="n"/>
    </row>
    <row r="50">
      <c r="A50" s="20" t="inlineStr">
        <is>
          <t>Receipts variance (actual - forecast)</t>
        </is>
      </c>
      <c r="B50" s="12" t="n"/>
      <c r="C50" s="13">
        <f>IF(C49="","",C49-C21)</f>
        <v/>
      </c>
      <c r="D50" s="13">
        <f>IF(D49="","",D49-D21)</f>
        <v/>
      </c>
      <c r="E50" s="13">
        <f>IF(E49="","",E49-E21)</f>
        <v/>
      </c>
      <c r="F50" s="13">
        <f>IF(F49="","",F49-F21)</f>
        <v/>
      </c>
      <c r="G50" s="13">
        <f>IF(G49="","",G49-G21)</f>
        <v/>
      </c>
      <c r="H50" s="13">
        <f>IF(H49="","",H49-H21)</f>
        <v/>
      </c>
      <c r="I50" s="13">
        <f>IF(I49="","",I49-I21)</f>
        <v/>
      </c>
      <c r="J50" s="13">
        <f>IF(J49="","",J49-J21)</f>
        <v/>
      </c>
      <c r="K50" s="13">
        <f>IF(K49="","",K49-K21)</f>
        <v/>
      </c>
      <c r="L50" s="13">
        <f>IF(L49="","",L49-L21)</f>
        <v/>
      </c>
      <c r="M50" s="13">
        <f>IF(M49="","",M49-M21)</f>
        <v/>
      </c>
      <c r="N50" s="13">
        <f>IF(N49="","",N49-N21)</f>
        <v/>
      </c>
      <c r="O50" s="13">
        <f>IF(O49="","",O49-O21)</f>
        <v/>
      </c>
    </row>
    <row r="51">
      <c r="A51" s="20" t="inlineStr">
        <is>
          <t>Actual payments</t>
        </is>
      </c>
      <c r="B51" s="12" t="n"/>
      <c r="C51" s="16" t="n">
        <v>16300</v>
      </c>
      <c r="D51" s="16" t="n">
        <v>27900</v>
      </c>
      <c r="E51" s="16" t="n"/>
      <c r="F51" s="16" t="n"/>
      <c r="G51" s="16" t="n"/>
      <c r="H51" s="16" t="n"/>
      <c r="I51" s="16" t="n"/>
      <c r="J51" s="16" t="n"/>
      <c r="K51" s="16" t="n"/>
      <c r="L51" s="16" t="n"/>
      <c r="M51" s="16" t="n"/>
      <c r="N51" s="16" t="n"/>
      <c r="O51" s="16" t="n"/>
    </row>
    <row r="52">
      <c r="A52" s="20" t="inlineStr">
        <is>
          <t>Payments variance (actual - forecast)</t>
        </is>
      </c>
      <c r="B52" s="12" t="n"/>
      <c r="C52" s="13">
        <f>IF(C51="","",C51-C34)</f>
        <v/>
      </c>
      <c r="D52" s="13">
        <f>IF(D51="","",D51-D34)</f>
        <v/>
      </c>
      <c r="E52" s="13">
        <f>IF(E51="","",E51-E34)</f>
        <v/>
      </c>
      <c r="F52" s="13">
        <f>IF(F51="","",F51-F34)</f>
        <v/>
      </c>
      <c r="G52" s="13">
        <f>IF(G51="","",G51-G34)</f>
        <v/>
      </c>
      <c r="H52" s="13">
        <f>IF(H51="","",H51-H34)</f>
        <v/>
      </c>
      <c r="I52" s="13">
        <f>IF(I51="","",I51-I34)</f>
        <v/>
      </c>
      <c r="J52" s="13">
        <f>IF(J51="","",J51-J34)</f>
        <v/>
      </c>
      <c r="K52" s="13">
        <f>IF(K51="","",K51-K34)</f>
        <v/>
      </c>
      <c r="L52" s="13">
        <f>IF(L51="","",L51-L34)</f>
        <v/>
      </c>
      <c r="M52" s="13">
        <f>IF(M51="","",M51-M34)</f>
        <v/>
      </c>
      <c r="N52" s="13">
        <f>IF(N51="","",N51-N34)</f>
        <v/>
      </c>
      <c r="O52" s="13">
        <f>IF(O51="","",O51-O34)</f>
        <v/>
      </c>
    </row>
    <row r="53">
      <c r="A53" s="20" t="inlineStr">
        <is>
          <t>Net cash variance</t>
        </is>
      </c>
      <c r="B53" s="12" t="n"/>
      <c r="C53" s="13">
        <f>IF(OR(C49="",C51=""),"",C50-C52)</f>
        <v/>
      </c>
      <c r="D53" s="13">
        <f>IF(OR(D49="",D51=""),"",D50-D52)</f>
        <v/>
      </c>
      <c r="E53" s="13">
        <f>IF(OR(E49="",E51=""),"",E50-E52)</f>
        <v/>
      </c>
      <c r="F53" s="13">
        <f>IF(OR(F49="",F51=""),"",F50-F52)</f>
        <v/>
      </c>
      <c r="G53" s="13">
        <f>IF(OR(G49="",G51=""),"",G50-G52)</f>
        <v/>
      </c>
      <c r="H53" s="13">
        <f>IF(OR(H49="",H51=""),"",H50-H52)</f>
        <v/>
      </c>
      <c r="I53" s="13">
        <f>IF(OR(I49="",I51=""),"",I50-I52)</f>
        <v/>
      </c>
      <c r="J53" s="13">
        <f>IF(OR(J49="",J51=""),"",J50-J52)</f>
        <v/>
      </c>
      <c r="K53" s="13">
        <f>IF(OR(K49="",K51=""),"",K50-K52)</f>
        <v/>
      </c>
      <c r="L53" s="13">
        <f>IF(OR(L49="",L51=""),"",L50-L52)</f>
        <v/>
      </c>
      <c r="M53" s="13">
        <f>IF(OR(M49="",M51=""),"",M50-M52)</f>
        <v/>
      </c>
      <c r="N53" s="13">
        <f>IF(OR(N49="",N51=""),"",N50-N52)</f>
        <v/>
      </c>
      <c r="O53" s="13">
        <f>IF(OR(O49="",O51=""),"",O50-O52)</f>
        <v/>
      </c>
    </row>
    <row r="56">
      <c r="A56" s="8" t="inlineStr">
        <is>
          <t>Template by Skyline Nexus ERP · nexus.alskyline.com</t>
        </is>
      </c>
    </row>
  </sheetData>
  <mergeCells count="41">
    <mergeCell ref="A24:B24"/>
    <mergeCell ref="A30:B30"/>
    <mergeCell ref="A15:B15"/>
    <mergeCell ref="A49:B49"/>
    <mergeCell ref="A51:B51"/>
    <mergeCell ref="A36:B36"/>
    <mergeCell ref="E9:G9"/>
    <mergeCell ref="E6:G6"/>
    <mergeCell ref="H9:L9"/>
    <mergeCell ref="A16:B16"/>
    <mergeCell ref="A25:B25"/>
    <mergeCell ref="A41:B41"/>
    <mergeCell ref="A37:B37"/>
    <mergeCell ref="A18:B18"/>
    <mergeCell ref="A27:B27"/>
    <mergeCell ref="A46:H46"/>
    <mergeCell ref="E7:G7"/>
    <mergeCell ref="A50:B50"/>
    <mergeCell ref="A26:B26"/>
    <mergeCell ref="A21:B21"/>
    <mergeCell ref="A33:B33"/>
    <mergeCell ref="A42:B42"/>
    <mergeCell ref="A32:B32"/>
    <mergeCell ref="A23:B23"/>
    <mergeCell ref="A17:B17"/>
    <mergeCell ref="A53:B53"/>
    <mergeCell ref="A20:B20"/>
    <mergeCell ref="A38:B38"/>
    <mergeCell ref="A29:B29"/>
    <mergeCell ref="A52:B52"/>
    <mergeCell ref="A43:B43"/>
    <mergeCell ref="E5:G5"/>
    <mergeCell ref="A19:B19"/>
    <mergeCell ref="E8:G8"/>
    <mergeCell ref="A28:B28"/>
    <mergeCell ref="E4:G4"/>
    <mergeCell ref="A44:B44"/>
    <mergeCell ref="A40:B40"/>
    <mergeCell ref="A31:B31"/>
    <mergeCell ref="A39:B39"/>
    <mergeCell ref="A34:B34"/>
  </mergeCells>
  <conditionalFormatting sqref="H9">
    <cfRule type="cellIs" priority="1" operator="equal" dxfId="0">
      <formula>"OK - ABOVE MINIMUM ALL 13 WEEKS"</formula>
    </cfRule>
    <cfRule type="cellIs" priority="2" operator="equal" dxfId="1">
      <formula>"OVERDRAWN IN AT LEAST ONE WEEK"</formula>
    </cfRule>
    <cfRule type="cellIs" priority="3" operator="equal" dxfId="2">
      <formula>"BELOW MINIMUM IN AT LEAST ONE WEEK"</formula>
    </cfRule>
  </conditionalFormatting>
  <conditionalFormatting sqref="I46">
    <cfRule type="cellIs" priority="4" operator="equal" dxfId="0">
      <formula>"OK"</formula>
    </cfRule>
    <cfRule type="cellIs" priority="5" operator="equal" dxfId="1">
      <formula>"CHECK"</formula>
    </cfRule>
  </conditionalFormatting>
  <conditionalFormatting sqref="C43:O43">
    <cfRule type="cellIs" priority="6" operator="equal" dxfId="0">
      <formula>"OK"</formula>
    </cfRule>
    <cfRule type="cellIs" priority="7" operator="equal" dxfId="1">
      <formula>"OVERDRAWN"</formula>
    </cfRule>
    <cfRule type="cellIs" priority="8" operator="equal" dxfId="2">
      <formula>"BELOW MINIMUM"</formula>
    </cfRule>
  </conditionalFormatting>
  <pageMargins left="0.75" right="0.75" top="1" bottom="1" header="0.5" footer="0.5"/>
  <pageSetup orientation="landscape" fitToHeight="0" fitToWidth="1"/>
  <headerFooter>
    <oddHeader/>
    <oddFooter>&amp;C&amp;8 Template by Skyline Nexus ERP · nexus.alskyline.com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Skyline Nexus ERP</dc:creator>
  <dc:title>13-week cash flow forecast</dc:title>
  <dc:subject>Free accounting template</dc:subject>
  <dcterms:created xsi:type="dcterms:W3CDTF">2026-09-25T23:52:54Z</dcterms:created>
  <dcterms:modified xsi:type="dcterms:W3CDTF">2026-09-25T23:52:54Z</dcterms:modified>
</cp:coreProperties>
</file>